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 tabRatio="751"/>
  </bookViews>
  <sheets>
    <sheet name="Separado" sheetId="40" r:id="rId1"/>
    <sheet name="Dados" sheetId="31" r:id="rId2"/>
  </sheets>
  <definedNames>
    <definedName name="_xlnm._FilterDatabase" localSheetId="0" hidden="1">Separado!$A$7:$J$80</definedName>
    <definedName name="Excel_BuiltIn__FilterDatabase_2">#REF!</definedName>
    <definedName name="Item_1">#REF!</definedName>
    <definedName name="Item_1_2">#REF!</definedName>
    <definedName name="_xlnm.Print_Titles" localSheetId="0">Separado!$1:$7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9" i="40" l="1"/>
  <c r="B68" i="40"/>
  <c r="B70" i="40"/>
  <c r="B67" i="40"/>
  <c r="B66" i="40"/>
  <c r="B65" i="40"/>
  <c r="B58" i="40"/>
  <c r="B57" i="40"/>
  <c r="B59" i="40"/>
  <c r="B56" i="40"/>
  <c r="B55" i="40"/>
  <c r="B54" i="40"/>
  <c r="F73" i="40"/>
  <c r="F72" i="40"/>
  <c r="F74" i="40" s="1"/>
  <c r="F62" i="40"/>
  <c r="F61" i="40"/>
  <c r="B46" i="40"/>
  <c r="B45" i="40"/>
  <c r="B47" i="40"/>
  <c r="B44" i="40"/>
  <c r="B43" i="40"/>
  <c r="B42" i="40"/>
  <c r="F50" i="40"/>
  <c r="F49" i="40"/>
  <c r="F51" i="40" s="1"/>
  <c r="B36" i="40"/>
  <c r="B35" i="40"/>
  <c r="B34" i="40"/>
  <c r="B33" i="40"/>
  <c r="B32" i="40"/>
  <c r="B31" i="40"/>
  <c r="F39" i="40"/>
  <c r="F38" i="40"/>
  <c r="F40" i="40" s="1"/>
  <c r="B25" i="40"/>
  <c r="B24" i="40"/>
  <c r="B23" i="40"/>
  <c r="B22" i="40"/>
  <c r="B21" i="40"/>
  <c r="B20" i="40"/>
  <c r="F28" i="40"/>
  <c r="F27" i="40"/>
  <c r="F29" i="40" s="1"/>
  <c r="F63" i="40" l="1"/>
  <c r="F16" i="40" l="1"/>
  <c r="B8" i="40" l="1"/>
  <c r="B9" i="40"/>
  <c r="B10" i="40"/>
  <c r="B11" i="40"/>
  <c r="B12" i="40"/>
  <c r="B13" i="40"/>
  <c r="F15" i="40" l="1"/>
  <c r="F17" i="40" s="1"/>
  <c r="A80" i="40" l="1"/>
  <c r="A79" i="40"/>
  <c r="A78" i="40"/>
  <c r="A77" i="40"/>
  <c r="A6" i="40"/>
  <c r="A5" i="40"/>
  <c r="A4" i="40"/>
  <c r="A3" i="40"/>
  <c r="H2" i="40"/>
  <c r="G2" i="40"/>
  <c r="G1" i="40"/>
  <c r="I2" i="40" l="1"/>
  <c r="G5" i="40" l="1"/>
  <c r="N5" i="40"/>
  <c r="O5" i="40"/>
  <c r="J5" i="40"/>
  <c r="H5" i="40"/>
  <c r="I5" i="40"/>
  <c r="M5" i="40"/>
  <c r="L5" i="40" l="1"/>
  <c r="K5" i="40"/>
  <c r="L4" i="40" l="1"/>
  <c r="L6" i="40" s="1"/>
  <c r="N4" i="40" l="1"/>
  <c r="N6" i="40" s="1"/>
  <c r="O4" i="40" l="1"/>
  <c r="O6" i="40" s="1"/>
  <c r="J4" i="40"/>
  <c r="J6" i="40" s="1"/>
  <c r="M4" i="40"/>
  <c r="M6" i="40" s="1"/>
  <c r="H4" i="40"/>
  <c r="H6" i="40" s="1"/>
  <c r="K4" i="40"/>
  <c r="K6" i="40" s="1"/>
  <c r="I4" i="40"/>
  <c r="I6" i="40" s="1"/>
  <c r="G4" i="40"/>
  <c r="G6" i="40" s="1"/>
  <c r="H1" i="40" s="1"/>
</calcChain>
</file>

<file path=xl/sharedStrings.xml><?xml version="1.0" encoding="utf-8"?>
<sst xmlns="http://schemas.openxmlformats.org/spreadsheetml/2006/main" count="149" uniqueCount="73">
  <si>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</si>
  <si>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</si>
  <si>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</si>
  <si>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</si>
  <si>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</si>
  <si>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</si>
  <si>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</si>
  <si>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</si>
  <si>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</si>
  <si>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</si>
  <si>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</si>
  <si>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</si>
  <si>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</si>
  <si>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</si>
  <si>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</si>
  <si>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Local Entrega:</t>
  </si>
  <si>
    <t>Condições  de Pagamento:</t>
  </si>
  <si>
    <t>Validade da Proposta:</t>
  </si>
  <si>
    <t>Homologação:</t>
  </si>
  <si>
    <t>Dotação:</t>
  </si>
  <si>
    <t>Dot.:</t>
  </si>
  <si>
    <t>Contrato:</t>
  </si>
  <si>
    <t>Total Est.:</t>
  </si>
  <si>
    <t>fir</t>
  </si>
  <si>
    <t>set</t>
  </si>
  <si>
    <t>fun</t>
  </si>
  <si>
    <t>tip</t>
  </si>
  <si>
    <t>T</t>
  </si>
  <si>
    <t>Proposta válida por 60 (sessenta) dias</t>
  </si>
  <si>
    <t>End:</t>
  </si>
  <si>
    <t>Representante:</t>
  </si>
  <si>
    <t>CPF:</t>
  </si>
  <si>
    <t>Enquadramento:</t>
  </si>
  <si>
    <t>Prazo:</t>
  </si>
  <si>
    <t>Total&gt;&gt;</t>
  </si>
  <si>
    <t>A administração rejeitará, no todo ou em parte, o fornecimento executado em desacordo com os termos do Edital e seus anexos.</t>
  </si>
  <si>
    <t>RESULTADO DE DISPENSA DE LICITAÇÃO SEPARADO POR SETOR/FIRMA</t>
  </si>
  <si>
    <t>MENOR PREÇO</t>
  </si>
  <si>
    <t>Tel/ Email</t>
  </si>
  <si>
    <t>Contato</t>
  </si>
  <si>
    <t>Endereço</t>
  </si>
  <si>
    <t>Ary Mendes de Souza</t>
  </si>
  <si>
    <t>Diretor do Departamento de Compras</t>
  </si>
  <si>
    <t>SRV</t>
  </si>
  <si>
    <t>A execução do objeto da presente licitação será realizada junto a Secretaria obedecendo, na íntegra, ao detalhamento do termo de referência (ANEXO II).</t>
  </si>
  <si>
    <t>Prazo do Registro de Preços: 12 meses</t>
  </si>
  <si>
    <t>LIMPEZA E HIGIENIZAÇÃO DAS CAIXAS D’ÁGUA, com fornecimento de mão de obra, todos os insumos, materiais, equipamentos e ferramentas necessários. Com assistência técnica e garantia por no mínimo 6 (seis) meses</t>
  </si>
  <si>
    <t>M3</t>
  </si>
  <si>
    <t>ANÁLISE QUÍMICA E BACTERIOLÓGICA DA ÁGUA</t>
  </si>
  <si>
    <t>DISPENSA ELETRÔNICA Nº 071/2025</t>
  </si>
  <si>
    <t>PROCESSO ADMINISTRATIVO N° 1074/2025 de 27/02/2025</t>
  </si>
  <si>
    <t>CONTRATAÇÃO DE SERVIÇOS PARA LIMPEZA DE CAIXAS DÁGUA E ANÁLISE QUÍMICA E BACTERIOLÓGICA DA ÁGUA</t>
  </si>
  <si>
    <t>PERÍODO DE PROPOSTAS: de 25/09/2025 até 01/10/2025 às 08:00hs</t>
  </si>
  <si>
    <t>PERÍODO DE LANCES: 01/10/2025 as 08:00 hs até 01/10/2025 as 14:00 hs</t>
  </si>
  <si>
    <t>Homologação: 01/10/2025</t>
  </si>
  <si>
    <t>Publicação: 02/10/2025</t>
  </si>
  <si>
    <t>Secretaria de Administração</t>
  </si>
  <si>
    <t xml:space="preserve">Secretaria de Agricultura  </t>
  </si>
  <si>
    <t>1401 04 122 0009.2.020 - 33903900000 - 170400000000</t>
  </si>
  <si>
    <t>2001 20 122 0027 2.072 - 33903900000 - 170400000000</t>
  </si>
  <si>
    <t>SENHOR DOS CUPINS LTDA</t>
  </si>
  <si>
    <t>28.470.673/0001-24</t>
  </si>
  <si>
    <t>AVENIDA AUTOMOVEL CLUB, 4080 - VILAR DOS TELES, São João de Meriti - RJ - CEP 25.565-170</t>
  </si>
  <si>
    <t>O pagamento do objeto de que trata a DISPENSA ELETRÔNICA 071/2025, e consequente contrato serão efetuados pela Tesouraria da PMS nos termos do Art. 7 da Instrução Normativa SEGES/ME nº 77, de 2022.</t>
  </si>
  <si>
    <t>(21) 4132-6509 / (21) 6846-7963 / E-mail: comercial@senhordoscupins.com.br</t>
  </si>
  <si>
    <t xml:space="preserve">Secretaria de Educação - Sede </t>
  </si>
  <si>
    <t>1701 04 122 0019 2.054 - 33903900000 - 170400000000</t>
  </si>
  <si>
    <t>1701 12 361 0023 2.051 - 33903900000 - 155000000000</t>
  </si>
  <si>
    <t>Secretaria de Educação - Fundamental</t>
  </si>
  <si>
    <t>1701 12 365 0020 2.049 - 33903900000 - 155000000000</t>
  </si>
  <si>
    <t xml:space="preserve">Secretaria de Educação - Infantil </t>
  </si>
  <si>
    <t>Secretaria de Educação - Creche</t>
  </si>
  <si>
    <t>1701 12 365 0021 2.050 - 33903900000 - 155000000000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</si>
</sst>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8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rgb="FF000000"/>
      <name val="ArialMT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9" fontId="2" fillId="0" borderId="0" xfId="0" applyNumberFormat="1" applyFont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7" fillId="8" borderId="4" xfId="0" applyFont="1" applyFill="1" applyBorder="1"/>
    <xf numFmtId="0" fontId="6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3" applyAlignment="1">
      <alignment horizontal="left" vertical="center" wrapText="1"/>
    </xf>
    <xf numFmtId="167" fontId="5" fillId="0" borderId="3" xfId="0" applyNumberFormat="1" applyFont="1" applyBorder="1" applyAlignment="1">
      <alignment horizontal="center" vertical="center"/>
    </xf>
    <xf numFmtId="0" fontId="4" fillId="0" borderId="3" xfId="1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vertical="center" wrapText="1"/>
    </xf>
    <xf numFmtId="164" fontId="1" fillId="0" borderId="0" xfId="1" applyFo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1" applyNumberFormat="1" applyFont="1" applyBorder="1" applyAlignment="1">
      <alignment horizontal="center" vertical="center" wrapText="1"/>
    </xf>
    <xf numFmtId="44" fontId="0" fillId="0" borderId="0" xfId="2" applyFont="1" applyFill="1" applyBorder="1" applyAlignment="1" applyProtection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167" fontId="2" fillId="2" borderId="5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7" fontId="1" fillId="0" borderId="1" xfId="0" quotePrefix="1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6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 wrapText="1"/>
    </xf>
    <xf numFmtId="4" fontId="11" fillId="3" borderId="2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69"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367561</xdr:colOff>
      <xdr:row>0</xdr:row>
      <xdr:rowOff>0</xdr:rowOff>
    </xdr:from>
    <xdr:to>
      <xdr:col>3</xdr:col>
      <xdr:colOff>125960</xdr:colOff>
      <xdr:row>0</xdr:row>
      <xdr:rowOff>800100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30153" y="0"/>
          <a:ext cx="4476673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266700</xdr:colOff>
      <xdr:row>0</xdr:row>
      <xdr:rowOff>752475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abSelected="1" zoomScale="115" zoomScaleNormal="115" workbookViewId="0">
      <selection activeCell="S12" sqref="S12"/>
    </sheetView>
  </sheetViews>
  <sheetFormatPr defaultColWidth="9.125" defaultRowHeight="12.9"/>
  <cols>
    <col min="1" max="1" width="8.125" style="1" customWidth="1"/>
    <col min="2" max="2" width="59.125" style="1" customWidth="1"/>
    <col min="3" max="3" width="9.25" style="1" customWidth="1"/>
    <col min="4" max="4" width="8.25" style="3" customWidth="1"/>
    <col min="5" max="5" width="10.625" style="14" customWidth="1"/>
    <col min="6" max="6" width="14.625" style="19" customWidth="1"/>
    <col min="7" max="7" width="10.375" hidden="1" customWidth="1"/>
    <col min="8" max="8" width="10.25" hidden="1" customWidth="1"/>
    <col min="9" max="15" width="10.25" style="2" hidden="1" customWidth="1"/>
    <col min="16" max="16" width="0" style="2" hidden="1" customWidth="1"/>
    <col min="17" max="16384" width="9.125" style="2"/>
  </cols>
  <sheetData>
    <row r="1" spans="1:16" ht="63.7" customHeight="1">
      <c r="G1" s="35" t="e">
        <f>#REF!</f>
        <v>#REF!</v>
      </c>
      <c r="H1" t="e">
        <f>IF(G1=G6,"ok","")</f>
        <v>#REF!</v>
      </c>
      <c r="I1" s="17"/>
      <c r="M1" s="17"/>
    </row>
    <row r="2" spans="1:16" s="49" customFormat="1" ht="17.850000000000001" customHeight="1">
      <c r="A2" s="76" t="s">
        <v>36</v>
      </c>
      <c r="B2" s="76"/>
      <c r="C2" s="76"/>
      <c r="D2" s="76"/>
      <c r="E2" s="76"/>
      <c r="F2" s="76"/>
      <c r="G2" s="50" t="e">
        <f>SUBTOTAL(109,#REF!)</f>
        <v>#REF!</v>
      </c>
      <c r="H2" s="47" t="e">
        <f>SUM(#REF!)</f>
        <v>#REF!</v>
      </c>
      <c r="I2" s="47" t="e">
        <f>IF(G2=H2,"OK","")</f>
        <v>#REF!</v>
      </c>
      <c r="J2" s="47"/>
      <c r="K2" s="47"/>
      <c r="L2" s="47"/>
      <c r="M2" s="47"/>
    </row>
    <row r="3" spans="1:16" s="13" customFormat="1" ht="11.55">
      <c r="A3" s="77" t="str">
        <f>Dados!B1&amp;" - "&amp;Dados!B8</f>
        <v>DISPENSA ELETRÔNICA Nº 071/2025 - MENOR PREÇO</v>
      </c>
      <c r="B3" s="77"/>
      <c r="C3" s="77"/>
      <c r="D3" s="77"/>
      <c r="E3" s="77"/>
      <c r="F3" s="77"/>
      <c r="G3" s="35" t="s">
        <v>27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3" customFormat="1" ht="11.55">
      <c r="A4" s="77" t="str">
        <f>Dados!B2</f>
        <v>PROCESSO ADMINISTRATIVO N° 1074/2025 de 27/02/2025</v>
      </c>
      <c r="B4" s="77"/>
      <c r="C4" s="77"/>
      <c r="D4" s="77"/>
      <c r="E4" s="77"/>
      <c r="F4" s="77"/>
      <c r="G4" s="35" t="e">
        <f>#REF!</f>
        <v>#REF!</v>
      </c>
      <c r="H4" s="36" t="e">
        <f>#REF!</f>
        <v>#REF!</v>
      </c>
      <c r="I4" s="36" t="e">
        <f>#REF!</f>
        <v>#REF!</v>
      </c>
      <c r="J4" s="36" t="e">
        <f>#REF!</f>
        <v>#REF!</v>
      </c>
      <c r="K4" s="36" t="e">
        <f>#REF!</f>
        <v>#REF!</v>
      </c>
      <c r="L4" s="36" t="e">
        <f>#REF!</f>
        <v>#REF!</v>
      </c>
      <c r="M4" s="36" t="e">
        <f>#REF!</f>
        <v>#REF!</v>
      </c>
      <c r="N4" s="36" t="e">
        <f>#REF!</f>
        <v>#REF!</v>
      </c>
      <c r="O4" s="36" t="e">
        <f>#REF!</f>
        <v>#REF!</v>
      </c>
      <c r="P4" s="36"/>
    </row>
    <row r="5" spans="1:16" s="13" customFormat="1" ht="11.55">
      <c r="A5" s="75" t="str">
        <f>Dados!B3</f>
        <v>CONTRATAÇÃO DE SERVIÇOS PARA LIMPEZA DE CAIXAS DÁGUA E ANÁLISE QUÍMICA E BACTERIOLÓGICA DA ÁGUA</v>
      </c>
      <c r="B5" s="75"/>
      <c r="C5" s="75"/>
      <c r="D5" s="75"/>
      <c r="E5" s="75"/>
      <c r="F5" s="75"/>
      <c r="G5" s="35" t="e">
        <f>SUBTOTAL(109,#REF!)/2</f>
        <v>#REF!</v>
      </c>
      <c r="H5" s="35" t="e">
        <f>SUBTOTAL(109,#REF!)/2</f>
        <v>#REF!</v>
      </c>
      <c r="I5" s="35" t="e">
        <f>SUBTOTAL(109,#REF!)/2</f>
        <v>#REF!</v>
      </c>
      <c r="J5" s="35" t="e">
        <f>SUBTOTAL(109,#REF!)/2</f>
        <v>#REF!</v>
      </c>
      <c r="K5" s="35" t="e">
        <f>SUBTOTAL(109,#REF!)/2</f>
        <v>#REF!</v>
      </c>
      <c r="L5" s="35" t="e">
        <f>SUBTOTAL(109,#REF!)/2</f>
        <v>#REF!</v>
      </c>
      <c r="M5" s="35" t="e">
        <f>SUBTOTAL(109,#REF!)/2</f>
        <v>#REF!</v>
      </c>
      <c r="N5" s="35" t="e">
        <f>SUBTOTAL(109,#REF!)/2</f>
        <v>#REF!</v>
      </c>
      <c r="O5" s="35" t="e">
        <f>SUBTOTAL(109,#REF!)/2</f>
        <v>#REF!</v>
      </c>
    </row>
    <row r="6" spans="1:16" s="13" customFormat="1" ht="11.55">
      <c r="A6" s="75" t="str">
        <f>Dados!B4&amp;" - "&amp;Dados!B6&amp;" - "&amp;Dados!B7</f>
        <v>PERÍODO DE PROPOSTAS: de 25/09/2025 até 01/10/2025 às 08:00hs - Homologação: 01/10/2025 - Publicação: 02/10/2025</v>
      </c>
      <c r="B6" s="75"/>
      <c r="C6" s="75"/>
      <c r="D6" s="75"/>
      <c r="E6" s="75"/>
      <c r="F6" s="75"/>
      <c r="G6" s="30" t="e">
        <f>IF(G4=G5,"OK","")</f>
        <v>#REF!</v>
      </c>
      <c r="H6" s="30" t="e">
        <f t="shared" ref="H6:O6" si="0">IF(H4=H5,"OK","")</f>
        <v>#REF!</v>
      </c>
      <c r="I6" s="30" t="e">
        <f t="shared" si="0"/>
        <v>#REF!</v>
      </c>
      <c r="J6" s="30" t="e">
        <f t="shared" si="0"/>
        <v>#REF!</v>
      </c>
      <c r="K6" s="30" t="e">
        <f t="shared" si="0"/>
        <v>#REF!</v>
      </c>
      <c r="L6" s="30" t="e">
        <f t="shared" si="0"/>
        <v>#REF!</v>
      </c>
      <c r="M6" s="30" t="e">
        <f t="shared" si="0"/>
        <v>#REF!</v>
      </c>
      <c r="N6" s="30" t="e">
        <f t="shared" si="0"/>
        <v>#REF!</v>
      </c>
      <c r="O6" s="30" t="e">
        <f t="shared" si="0"/>
        <v>#REF!</v>
      </c>
    </row>
    <row r="7" spans="1:16" ht="6.8" customHeight="1">
      <c r="C7" s="3"/>
      <c r="D7" s="22"/>
      <c r="E7" s="18"/>
      <c r="F7" s="18"/>
      <c r="G7" s="25" t="s">
        <v>23</v>
      </c>
      <c r="H7" s="25" t="s">
        <v>24</v>
      </c>
      <c r="I7" s="21" t="s">
        <v>25</v>
      </c>
      <c r="J7" s="21" t="s">
        <v>26</v>
      </c>
    </row>
    <row r="8" spans="1:16" s="21" customFormat="1" ht="14.3">
      <c r="A8" s="34">
        <v>1</v>
      </c>
      <c r="B8" s="72" t="str">
        <f>Dados!B18</f>
        <v xml:space="preserve">Secretaria de Educação - Sede </v>
      </c>
      <c r="C8" s="72"/>
      <c r="D8" s="72"/>
      <c r="E8" s="45"/>
      <c r="F8" s="46"/>
      <c r="G8" s="21">
        <v>2</v>
      </c>
      <c r="H8" s="21">
        <v>1</v>
      </c>
      <c r="I8" s="21">
        <v>1</v>
      </c>
      <c r="J8" s="21">
        <v>1</v>
      </c>
    </row>
    <row r="9" spans="1:16" s="21" customFormat="1" ht="13.75" customHeight="1">
      <c r="A9" s="40" t="s">
        <v>20</v>
      </c>
      <c r="B9" s="73" t="str">
        <f>Dados!B19</f>
        <v>1701 04 122 0019 2.054 - 33903900000 - 170400000000</v>
      </c>
      <c r="C9" s="73"/>
      <c r="D9" s="73"/>
      <c r="E9" s="73"/>
      <c r="F9" s="73"/>
      <c r="G9" s="21">
        <v>2</v>
      </c>
      <c r="H9" s="21">
        <v>1</v>
      </c>
      <c r="I9" s="21">
        <v>1</v>
      </c>
      <c r="J9" s="21">
        <v>1</v>
      </c>
    </row>
    <row r="10" spans="1:16" s="21" customFormat="1" ht="13.6">
      <c r="A10" s="33">
        <v>1</v>
      </c>
      <c r="B10" s="74" t="str">
        <f>Dados!B10</f>
        <v>SENHOR DOS CUPINS LTDA</v>
      </c>
      <c r="C10" s="74"/>
      <c r="D10" s="74"/>
      <c r="E10" s="74"/>
      <c r="F10" s="74"/>
      <c r="G10" s="21">
        <v>2</v>
      </c>
      <c r="H10" s="21">
        <v>1</v>
      </c>
      <c r="I10" s="21">
        <v>1</v>
      </c>
      <c r="J10" s="21">
        <v>1</v>
      </c>
    </row>
    <row r="11" spans="1:16" s="21" customFormat="1" ht="13.6">
      <c r="A11" s="39" t="s">
        <v>7</v>
      </c>
      <c r="B11" s="74" t="str">
        <f>Dados!B11</f>
        <v>28.470.673/0001-24</v>
      </c>
      <c r="C11" s="74"/>
      <c r="D11" s="74"/>
      <c r="E11" s="74"/>
      <c r="F11" s="74"/>
      <c r="G11" s="21">
        <v>2</v>
      </c>
      <c r="H11" s="21">
        <v>1</v>
      </c>
      <c r="I11" s="21">
        <v>1</v>
      </c>
      <c r="J11" s="21">
        <v>1</v>
      </c>
    </row>
    <row r="12" spans="1:16" s="21" customFormat="1" ht="13.6">
      <c r="A12" s="39" t="s">
        <v>29</v>
      </c>
      <c r="B12" s="74" t="str">
        <f>Dados!B14</f>
        <v>AVENIDA AUTOMOVEL CLUB, 4080 - VILAR DOS TELES, São João de Meriti - RJ - CEP 25.565-170</v>
      </c>
      <c r="C12" s="74"/>
      <c r="D12" s="74"/>
      <c r="E12" s="74"/>
      <c r="F12" s="74"/>
      <c r="G12" s="21">
        <v>2</v>
      </c>
      <c r="H12" s="21">
        <v>1</v>
      </c>
      <c r="I12" s="21">
        <v>1</v>
      </c>
      <c r="J12" s="21">
        <v>1</v>
      </c>
    </row>
    <row r="13" spans="1:16" s="21" customFormat="1" ht="13.6">
      <c r="A13" s="39" t="s">
        <v>38</v>
      </c>
      <c r="B13" s="71" t="str">
        <f>Dados!B13</f>
        <v>(21) 4132-6509 / (21) 6846-7963 / E-mail: comercial@senhordoscupins.com.br</v>
      </c>
      <c r="C13" s="71"/>
      <c r="D13" s="71"/>
      <c r="E13" s="71"/>
      <c r="F13" s="71"/>
    </row>
    <row r="14" spans="1:16" ht="12.9" customHeight="1">
      <c r="A14" s="56" t="s">
        <v>0</v>
      </c>
      <c r="B14" s="78" t="s">
        <v>1</v>
      </c>
      <c r="C14" s="56" t="s">
        <v>2</v>
      </c>
      <c r="D14" s="57" t="s">
        <v>3</v>
      </c>
      <c r="E14" s="58" t="s">
        <v>5</v>
      </c>
      <c r="F14" s="59" t="s">
        <v>6</v>
      </c>
      <c r="G14" s="21">
        <v>2</v>
      </c>
      <c r="H14" s="21">
        <v>1</v>
      </c>
      <c r="I14" s="21">
        <v>1</v>
      </c>
      <c r="J14" s="21">
        <v>1</v>
      </c>
    </row>
    <row r="15" spans="1:16" ht="41.45" customHeight="1">
      <c r="A15" s="79">
        <v>1</v>
      </c>
      <c r="B15" s="80" t="s">
        <v>46</v>
      </c>
      <c r="C15" s="81" t="s">
        <v>47</v>
      </c>
      <c r="D15" s="63">
        <v>12</v>
      </c>
      <c r="E15" s="64">
        <v>66.48</v>
      </c>
      <c r="F15" s="65">
        <f>E15*D15</f>
        <v>797.76</v>
      </c>
      <c r="G15" s="21">
        <v>2</v>
      </c>
      <c r="H15" s="21">
        <v>1</v>
      </c>
      <c r="I15" s="21">
        <v>1</v>
      </c>
      <c r="J15" s="21">
        <v>1</v>
      </c>
    </row>
    <row r="16" spans="1:16" ht="24.45" customHeight="1">
      <c r="A16" s="79">
        <v>2</v>
      </c>
      <c r="B16" s="80" t="s">
        <v>48</v>
      </c>
      <c r="C16" s="81" t="s">
        <v>43</v>
      </c>
      <c r="D16" s="63">
        <v>4</v>
      </c>
      <c r="E16" s="64">
        <v>75.67</v>
      </c>
      <c r="F16" s="65">
        <f t="shared" ref="F16" si="1">E16*D16</f>
        <v>302.68</v>
      </c>
      <c r="G16" s="67"/>
      <c r="H16" s="67"/>
      <c r="I16" s="67"/>
      <c r="J16" s="67"/>
    </row>
    <row r="17" spans="1:22" ht="19.7" customHeight="1">
      <c r="D17" s="1"/>
      <c r="E17" s="66" t="s">
        <v>34</v>
      </c>
      <c r="F17" s="82">
        <f>SUM(F15:F16)</f>
        <v>1100.44</v>
      </c>
      <c r="G17" s="21">
        <v>2</v>
      </c>
      <c r="H17" s="21">
        <v>1</v>
      </c>
      <c r="I17" s="21">
        <v>1</v>
      </c>
      <c r="J17" s="21">
        <v>1</v>
      </c>
    </row>
    <row r="18" spans="1:22" ht="9.5500000000000007" customHeight="1">
      <c r="A18" s="21"/>
      <c r="B18" s="21"/>
      <c r="C18" s="21"/>
      <c r="D18" s="21"/>
      <c r="E18" s="21"/>
      <c r="F18" s="21"/>
      <c r="G18" s="21"/>
      <c r="H18" s="25"/>
      <c r="I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19" spans="1:22" ht="9.5500000000000007" customHeight="1">
      <c r="A19" s="68"/>
      <c r="B19" s="68"/>
      <c r="C19" s="68"/>
      <c r="D19" s="68"/>
      <c r="E19" s="68"/>
      <c r="F19" s="68"/>
      <c r="G19" s="68"/>
      <c r="H19" s="25"/>
      <c r="I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</row>
    <row r="20" spans="1:22" ht="14.3">
      <c r="A20" s="34">
        <v>2</v>
      </c>
      <c r="B20" s="72" t="str">
        <f>Dados!C18</f>
        <v>Secretaria de Educação - Fundamental</v>
      </c>
      <c r="C20" s="72"/>
      <c r="D20" s="72"/>
      <c r="E20" s="45"/>
      <c r="F20" s="46"/>
      <c r="G20" s="68"/>
      <c r="H20" s="25"/>
      <c r="I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</row>
    <row r="21" spans="1:22" ht="13.6">
      <c r="A21" s="40" t="s">
        <v>20</v>
      </c>
      <c r="B21" s="73" t="str">
        <f>Dados!C19</f>
        <v>1701 12 361 0023 2.051 - 33903900000 - 155000000000</v>
      </c>
      <c r="C21" s="73"/>
      <c r="D21" s="73"/>
      <c r="E21" s="73"/>
      <c r="F21" s="73"/>
      <c r="G21" s="68"/>
      <c r="H21" s="25"/>
      <c r="I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</row>
    <row r="22" spans="1:22" ht="13.6">
      <c r="A22" s="33">
        <v>1</v>
      </c>
      <c r="B22" s="74" t="str">
        <f>Dados!B10</f>
        <v>SENHOR DOS CUPINS LTDA</v>
      </c>
      <c r="C22" s="74"/>
      <c r="D22" s="74"/>
      <c r="E22" s="74"/>
      <c r="F22" s="74"/>
      <c r="G22" s="68"/>
      <c r="H22" s="25"/>
      <c r="I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</row>
    <row r="23" spans="1:22" ht="13.6">
      <c r="A23" s="39" t="s">
        <v>7</v>
      </c>
      <c r="B23" s="74" t="str">
        <f>Dados!B11</f>
        <v>28.470.673/0001-24</v>
      </c>
      <c r="C23" s="74"/>
      <c r="D23" s="74"/>
      <c r="E23" s="74"/>
      <c r="F23" s="74"/>
      <c r="G23" s="68"/>
      <c r="H23" s="25"/>
      <c r="I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</row>
    <row r="24" spans="1:22" ht="13.6">
      <c r="A24" s="39" t="s">
        <v>29</v>
      </c>
      <c r="B24" s="74" t="str">
        <f>Dados!B14</f>
        <v>AVENIDA AUTOMOVEL CLUB, 4080 - VILAR DOS TELES, São João de Meriti - RJ - CEP 25.565-170</v>
      </c>
      <c r="C24" s="74"/>
      <c r="D24" s="74"/>
      <c r="E24" s="74"/>
      <c r="F24" s="74"/>
      <c r="G24" s="68"/>
      <c r="H24" s="25"/>
      <c r="I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</row>
    <row r="25" spans="1:22" ht="13.6">
      <c r="A25" s="39" t="s">
        <v>38</v>
      </c>
      <c r="B25" s="71" t="str">
        <f>Dados!B13</f>
        <v>(21) 4132-6509 / (21) 6846-7963 / E-mail: comercial@senhordoscupins.com.br</v>
      </c>
      <c r="C25" s="71"/>
      <c r="D25" s="71"/>
      <c r="E25" s="71"/>
      <c r="F25" s="71"/>
      <c r="G25" s="68"/>
      <c r="H25" s="25"/>
      <c r="I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</row>
    <row r="26" spans="1:22">
      <c r="A26" s="56" t="s">
        <v>0</v>
      </c>
      <c r="B26" s="78" t="s">
        <v>1</v>
      </c>
      <c r="C26" s="56" t="s">
        <v>2</v>
      </c>
      <c r="D26" s="57" t="s">
        <v>3</v>
      </c>
      <c r="E26" s="58" t="s">
        <v>5</v>
      </c>
      <c r="F26" s="59" t="s">
        <v>6</v>
      </c>
      <c r="G26" s="68"/>
      <c r="H26" s="25"/>
      <c r="I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</row>
    <row r="27" spans="1:22" ht="46.2">
      <c r="A27" s="79">
        <v>1</v>
      </c>
      <c r="B27" s="80" t="s">
        <v>46</v>
      </c>
      <c r="C27" s="81" t="s">
        <v>47</v>
      </c>
      <c r="D27" s="63">
        <v>106</v>
      </c>
      <c r="E27" s="64">
        <v>66.48</v>
      </c>
      <c r="F27" s="65">
        <f>E27*D27</f>
        <v>7046.88</v>
      </c>
      <c r="G27" s="68"/>
      <c r="H27" s="25"/>
      <c r="I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</row>
    <row r="28" spans="1:22" ht="19.7" customHeight="1">
      <c r="A28" s="79">
        <v>2</v>
      </c>
      <c r="B28" s="80" t="s">
        <v>48</v>
      </c>
      <c r="C28" s="81" t="s">
        <v>43</v>
      </c>
      <c r="D28" s="63">
        <v>26</v>
      </c>
      <c r="E28" s="64">
        <v>75.67</v>
      </c>
      <c r="F28" s="65">
        <f t="shared" ref="F28" si="2">E28*D28</f>
        <v>1967.42</v>
      </c>
      <c r="G28" s="68"/>
      <c r="H28" s="25"/>
      <c r="I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</row>
    <row r="29" spans="1:22" ht="25.15" customHeight="1">
      <c r="D29" s="1"/>
      <c r="E29" s="66" t="s">
        <v>34</v>
      </c>
      <c r="F29" s="82">
        <f>SUM(F27:F28)</f>
        <v>9014.2999999999993</v>
      </c>
      <c r="G29" s="68"/>
      <c r="H29" s="25"/>
      <c r="I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</row>
    <row r="30" spans="1:22" ht="9.5500000000000007" customHeight="1">
      <c r="A30" s="68"/>
      <c r="B30" s="68"/>
      <c r="C30" s="68"/>
      <c r="D30" s="68"/>
      <c r="E30" s="68"/>
      <c r="F30" s="68"/>
      <c r="G30" s="68"/>
      <c r="H30" s="25"/>
      <c r="I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</row>
    <row r="31" spans="1:22" ht="14.3">
      <c r="A31" s="34">
        <v>3</v>
      </c>
      <c r="B31" s="72" t="str">
        <f>Dados!D18</f>
        <v xml:space="preserve">Secretaria de Educação - Infantil </v>
      </c>
      <c r="C31" s="72"/>
      <c r="D31" s="72"/>
      <c r="E31" s="45"/>
      <c r="F31" s="46"/>
      <c r="G31" s="68"/>
      <c r="H31" s="25"/>
      <c r="I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</row>
    <row r="32" spans="1:22" ht="13.6">
      <c r="A32" s="40" t="s">
        <v>20</v>
      </c>
      <c r="B32" s="73" t="str">
        <f>Dados!D19</f>
        <v>1701 12 365 0020 2.049 - 33903900000 - 155000000000</v>
      </c>
      <c r="C32" s="73"/>
      <c r="D32" s="73"/>
      <c r="E32" s="73"/>
      <c r="F32" s="73"/>
      <c r="G32" s="68"/>
      <c r="H32" s="25"/>
      <c r="I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</row>
    <row r="33" spans="1:22" ht="13.6">
      <c r="A33" s="33">
        <v>1</v>
      </c>
      <c r="B33" s="74" t="str">
        <f>Dados!B10</f>
        <v>SENHOR DOS CUPINS LTDA</v>
      </c>
      <c r="C33" s="74"/>
      <c r="D33" s="74"/>
      <c r="E33" s="74"/>
      <c r="F33" s="74"/>
      <c r="G33" s="68"/>
      <c r="H33" s="25"/>
      <c r="I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</row>
    <row r="34" spans="1:22" ht="13.6">
      <c r="A34" s="39" t="s">
        <v>7</v>
      </c>
      <c r="B34" s="74" t="str">
        <f>Dados!B11</f>
        <v>28.470.673/0001-24</v>
      </c>
      <c r="C34" s="74"/>
      <c r="D34" s="74"/>
      <c r="E34" s="74"/>
      <c r="F34" s="74"/>
      <c r="G34" s="68"/>
      <c r="H34" s="25"/>
      <c r="I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</row>
    <row r="35" spans="1:22" ht="13.6">
      <c r="A35" s="39" t="s">
        <v>29</v>
      </c>
      <c r="B35" s="74" t="str">
        <f>Dados!B14</f>
        <v>AVENIDA AUTOMOVEL CLUB, 4080 - VILAR DOS TELES, São João de Meriti - RJ - CEP 25.565-170</v>
      </c>
      <c r="C35" s="74"/>
      <c r="D35" s="74"/>
      <c r="E35" s="74"/>
      <c r="F35" s="74"/>
      <c r="G35" s="68"/>
      <c r="H35" s="25"/>
      <c r="I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</row>
    <row r="36" spans="1:22" ht="13.6">
      <c r="A36" s="39" t="s">
        <v>38</v>
      </c>
      <c r="B36" s="74" t="str">
        <f>Dados!B13</f>
        <v>(21) 4132-6509 / (21) 6846-7963 / E-mail: comercial@senhordoscupins.com.br</v>
      </c>
      <c r="C36" s="74"/>
      <c r="D36" s="74"/>
      <c r="E36" s="74"/>
      <c r="F36" s="74"/>
      <c r="G36" s="68"/>
      <c r="H36" s="25"/>
      <c r="I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</row>
    <row r="37" spans="1:22">
      <c r="A37" s="56" t="s">
        <v>0</v>
      </c>
      <c r="B37" s="78" t="s">
        <v>1</v>
      </c>
      <c r="C37" s="56" t="s">
        <v>2</v>
      </c>
      <c r="D37" s="57" t="s">
        <v>3</v>
      </c>
      <c r="E37" s="58" t="s">
        <v>5</v>
      </c>
      <c r="F37" s="59" t="s">
        <v>6</v>
      </c>
      <c r="G37" s="68"/>
      <c r="H37" s="25"/>
      <c r="I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</row>
    <row r="38" spans="1:22" ht="46.2">
      <c r="A38" s="79">
        <v>1</v>
      </c>
      <c r="B38" s="80" t="s">
        <v>46</v>
      </c>
      <c r="C38" s="81" t="s">
        <v>47</v>
      </c>
      <c r="D38" s="63">
        <v>18</v>
      </c>
      <c r="E38" s="64">
        <v>66.48</v>
      </c>
      <c r="F38" s="65">
        <f>E38*D38</f>
        <v>1196.6400000000001</v>
      </c>
      <c r="G38" s="68"/>
      <c r="H38" s="25"/>
      <c r="I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</row>
    <row r="39" spans="1:22" ht="13.6">
      <c r="A39" s="79">
        <v>2</v>
      </c>
      <c r="B39" s="80" t="s">
        <v>48</v>
      </c>
      <c r="C39" s="81" t="s">
        <v>43</v>
      </c>
      <c r="D39" s="63">
        <v>12</v>
      </c>
      <c r="E39" s="64">
        <v>75.67</v>
      </c>
      <c r="F39" s="65">
        <f t="shared" ref="F39" si="3">E39*D39</f>
        <v>908.04</v>
      </c>
      <c r="G39" s="68"/>
      <c r="H39" s="25"/>
      <c r="I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</row>
    <row r="40" spans="1:22" ht="20.399999999999999" customHeight="1">
      <c r="D40" s="1"/>
      <c r="E40" s="66" t="s">
        <v>34</v>
      </c>
      <c r="F40" s="82">
        <f>SUM(F38:F39)</f>
        <v>2104.6800000000003</v>
      </c>
      <c r="G40" s="68"/>
      <c r="H40" s="25"/>
      <c r="I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</row>
    <row r="41" spans="1:22" ht="9.5500000000000007" customHeight="1">
      <c r="A41" s="68"/>
      <c r="B41" s="68"/>
      <c r="C41" s="68"/>
      <c r="D41" s="68"/>
      <c r="E41" s="68"/>
      <c r="F41" s="68"/>
      <c r="G41" s="68"/>
      <c r="H41" s="25"/>
      <c r="I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</row>
    <row r="42" spans="1:22" ht="14.3">
      <c r="A42" s="34">
        <v>4</v>
      </c>
      <c r="B42" s="72" t="str">
        <f>Dados!E18</f>
        <v>Secretaria de Educação - Creche</v>
      </c>
      <c r="C42" s="72"/>
      <c r="D42" s="72"/>
      <c r="E42" s="45"/>
      <c r="F42" s="46"/>
      <c r="G42" s="68"/>
      <c r="H42" s="25"/>
      <c r="I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</row>
    <row r="43" spans="1:22" ht="13.6">
      <c r="A43" s="40" t="s">
        <v>20</v>
      </c>
      <c r="B43" s="73" t="str">
        <f>Dados!E19</f>
        <v>1701 12 365 0021 2.050 - 33903900000 - 155000000000</v>
      </c>
      <c r="C43" s="73"/>
      <c r="D43" s="73"/>
      <c r="E43" s="73"/>
      <c r="F43" s="73"/>
      <c r="G43" s="68"/>
      <c r="H43" s="25"/>
      <c r="I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</row>
    <row r="44" spans="1:22" ht="13.6">
      <c r="A44" s="33">
        <v>1</v>
      </c>
      <c r="B44" s="74" t="str">
        <f>Dados!B10</f>
        <v>SENHOR DOS CUPINS LTDA</v>
      </c>
      <c r="C44" s="74"/>
      <c r="D44" s="74"/>
      <c r="E44" s="74"/>
      <c r="F44" s="74"/>
      <c r="G44" s="68"/>
      <c r="H44" s="25"/>
      <c r="I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</row>
    <row r="45" spans="1:22" ht="13.6">
      <c r="A45" s="39" t="s">
        <v>7</v>
      </c>
      <c r="B45" s="74" t="str">
        <f>Dados!B11</f>
        <v>28.470.673/0001-24</v>
      </c>
      <c r="C45" s="74"/>
      <c r="D45" s="74"/>
      <c r="E45" s="74"/>
      <c r="F45" s="74"/>
      <c r="G45" s="68"/>
      <c r="H45" s="25"/>
      <c r="I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</row>
    <row r="46" spans="1:22" ht="13.6">
      <c r="A46" s="39" t="s">
        <v>29</v>
      </c>
      <c r="B46" s="74" t="str">
        <f>Dados!B14</f>
        <v>AVENIDA AUTOMOVEL CLUB, 4080 - VILAR DOS TELES, São João de Meriti - RJ - CEP 25.565-170</v>
      </c>
      <c r="C46" s="74"/>
      <c r="D46" s="74"/>
      <c r="E46" s="74"/>
      <c r="F46" s="74"/>
      <c r="G46" s="68"/>
      <c r="H46" s="25"/>
      <c r="I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</row>
    <row r="47" spans="1:22" ht="13.6">
      <c r="A47" s="39" t="s">
        <v>38</v>
      </c>
      <c r="B47" s="74" t="str">
        <f>Dados!B13</f>
        <v>(21) 4132-6509 / (21) 6846-7963 / E-mail: comercial@senhordoscupins.com.br</v>
      </c>
      <c r="C47" s="74"/>
      <c r="D47" s="74"/>
      <c r="E47" s="74"/>
      <c r="F47" s="74"/>
      <c r="G47" s="68"/>
      <c r="H47" s="25"/>
      <c r="I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</row>
    <row r="48" spans="1:22">
      <c r="A48" s="56" t="s">
        <v>0</v>
      </c>
      <c r="B48" s="78" t="s">
        <v>1</v>
      </c>
      <c r="C48" s="56" t="s">
        <v>2</v>
      </c>
      <c r="D48" s="57" t="s">
        <v>3</v>
      </c>
      <c r="E48" s="58" t="s">
        <v>5</v>
      </c>
      <c r="F48" s="59" t="s">
        <v>6</v>
      </c>
      <c r="G48" s="68"/>
      <c r="H48" s="25"/>
      <c r="I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</row>
    <row r="49" spans="1:22" ht="46.2">
      <c r="A49" s="79">
        <v>1</v>
      </c>
      <c r="B49" s="80" t="s">
        <v>46</v>
      </c>
      <c r="C49" s="81" t="s">
        <v>47</v>
      </c>
      <c r="D49" s="63">
        <v>43</v>
      </c>
      <c r="E49" s="64">
        <v>66.48</v>
      </c>
      <c r="F49" s="65">
        <f>E49*D49</f>
        <v>2858.6400000000003</v>
      </c>
      <c r="G49" s="68"/>
      <c r="H49" s="25"/>
      <c r="I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</row>
    <row r="50" spans="1:22" ht="15.65" customHeight="1">
      <c r="A50" s="79">
        <v>2</v>
      </c>
      <c r="B50" s="80" t="s">
        <v>48</v>
      </c>
      <c r="C50" s="81" t="s">
        <v>43</v>
      </c>
      <c r="D50" s="63">
        <v>8</v>
      </c>
      <c r="E50" s="64">
        <v>75.67</v>
      </c>
      <c r="F50" s="65">
        <f t="shared" ref="F50" si="4">E50*D50</f>
        <v>605.36</v>
      </c>
      <c r="G50" s="68"/>
      <c r="H50" s="25"/>
      <c r="I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</row>
    <row r="51" spans="1:22" ht="21.75" customHeight="1">
      <c r="D51" s="1"/>
      <c r="E51" s="66" t="s">
        <v>34</v>
      </c>
      <c r="F51" s="82">
        <f>SUM(F49:F50)</f>
        <v>3464.0000000000005</v>
      </c>
      <c r="G51" s="68"/>
      <c r="H51" s="25"/>
      <c r="I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</row>
    <row r="52" spans="1:22" ht="9.5500000000000007" customHeight="1">
      <c r="A52" s="68"/>
      <c r="B52" s="68"/>
      <c r="C52" s="68"/>
      <c r="D52" s="68"/>
      <c r="E52" s="68"/>
      <c r="F52" s="68"/>
      <c r="G52" s="68"/>
      <c r="H52" s="25"/>
      <c r="I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</row>
    <row r="53" spans="1:22" ht="9.5500000000000007" customHeight="1">
      <c r="A53" s="68"/>
      <c r="B53" s="68"/>
      <c r="C53" s="68"/>
      <c r="D53" s="68"/>
      <c r="E53" s="68"/>
      <c r="F53" s="68"/>
      <c r="G53" s="68"/>
      <c r="H53" s="25"/>
      <c r="I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</row>
    <row r="54" spans="1:22" ht="14.3">
      <c r="A54" s="34">
        <v>5</v>
      </c>
      <c r="B54" s="72" t="str">
        <f>Dados!F18</f>
        <v>Secretaria de Administração</v>
      </c>
      <c r="C54" s="72"/>
      <c r="D54" s="72"/>
      <c r="E54" s="45"/>
      <c r="F54" s="46"/>
      <c r="G54" s="68"/>
      <c r="H54" s="25"/>
      <c r="I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</row>
    <row r="55" spans="1:22" ht="13.6">
      <c r="A55" s="40" t="s">
        <v>20</v>
      </c>
      <c r="B55" s="73" t="str">
        <f>Dados!F19</f>
        <v>1401 04 122 0009.2.020 - 33903900000 - 170400000000</v>
      </c>
      <c r="C55" s="73"/>
      <c r="D55" s="73"/>
      <c r="E55" s="73"/>
      <c r="F55" s="73"/>
      <c r="G55" s="68"/>
      <c r="H55" s="25"/>
      <c r="I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</row>
    <row r="56" spans="1:22" ht="13.6">
      <c r="A56" s="33">
        <v>1</v>
      </c>
      <c r="B56" s="74" t="str">
        <f>Dados!B10</f>
        <v>SENHOR DOS CUPINS LTDA</v>
      </c>
      <c r="C56" s="74"/>
      <c r="D56" s="74"/>
      <c r="E56" s="74"/>
      <c r="F56" s="74"/>
      <c r="G56" s="68"/>
      <c r="H56" s="25"/>
      <c r="I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</row>
    <row r="57" spans="1:22" ht="13.6">
      <c r="A57" s="39" t="s">
        <v>7</v>
      </c>
      <c r="B57" s="74" t="str">
        <f>Dados!B11</f>
        <v>28.470.673/0001-24</v>
      </c>
      <c r="C57" s="74"/>
      <c r="D57" s="74"/>
      <c r="E57" s="74"/>
      <c r="F57" s="74"/>
      <c r="G57" s="68"/>
      <c r="H57" s="25"/>
      <c r="I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</row>
    <row r="58" spans="1:22" ht="13.6">
      <c r="A58" s="39" t="s">
        <v>29</v>
      </c>
      <c r="B58" s="74" t="str">
        <f>Dados!B14</f>
        <v>AVENIDA AUTOMOVEL CLUB, 4080 - VILAR DOS TELES, São João de Meriti - RJ - CEP 25.565-170</v>
      </c>
      <c r="C58" s="74"/>
      <c r="D58" s="74"/>
      <c r="E58" s="74"/>
      <c r="F58" s="74"/>
      <c r="G58" s="68"/>
      <c r="H58" s="25"/>
      <c r="I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</row>
    <row r="59" spans="1:22" ht="13.6">
      <c r="A59" s="39" t="s">
        <v>38</v>
      </c>
      <c r="B59" s="74" t="str">
        <f>Dados!B13</f>
        <v>(21) 4132-6509 / (21) 6846-7963 / E-mail: comercial@senhordoscupins.com.br</v>
      </c>
      <c r="C59" s="74"/>
      <c r="D59" s="74"/>
      <c r="E59" s="74"/>
      <c r="F59" s="74"/>
      <c r="G59" s="68"/>
      <c r="H59" s="25"/>
      <c r="I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</row>
    <row r="60" spans="1:22">
      <c r="A60" s="56" t="s">
        <v>0</v>
      </c>
      <c r="B60" s="78" t="s">
        <v>1</v>
      </c>
      <c r="C60" s="56" t="s">
        <v>2</v>
      </c>
      <c r="D60" s="57" t="s">
        <v>3</v>
      </c>
      <c r="E60" s="58" t="s">
        <v>5</v>
      </c>
      <c r="F60" s="59" t="s">
        <v>6</v>
      </c>
      <c r="G60" s="68"/>
      <c r="H60" s="25"/>
      <c r="I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</row>
    <row r="61" spans="1:22" ht="46.2">
      <c r="A61" s="79">
        <v>1</v>
      </c>
      <c r="B61" s="80" t="s">
        <v>46</v>
      </c>
      <c r="C61" s="81" t="s">
        <v>47</v>
      </c>
      <c r="D61" s="83">
        <v>18.62</v>
      </c>
      <c r="E61" s="64">
        <v>66.48</v>
      </c>
      <c r="F61" s="65">
        <f>E61*D61</f>
        <v>1237.8576</v>
      </c>
      <c r="G61" s="68"/>
      <c r="H61" s="25"/>
      <c r="I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</row>
    <row r="62" spans="1:22" ht="13.6">
      <c r="A62" s="79">
        <v>2</v>
      </c>
      <c r="B62" s="80" t="s">
        <v>48</v>
      </c>
      <c r="C62" s="81" t="s">
        <v>43</v>
      </c>
      <c r="D62" s="63">
        <v>20</v>
      </c>
      <c r="E62" s="64">
        <v>75.67</v>
      </c>
      <c r="F62" s="65">
        <f t="shared" ref="F62" si="5">E62*D62</f>
        <v>1513.4</v>
      </c>
      <c r="G62" s="68"/>
      <c r="H62" s="25"/>
      <c r="I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</row>
    <row r="63" spans="1:22" ht="19.7" customHeight="1">
      <c r="D63" s="1"/>
      <c r="E63" s="66" t="s">
        <v>34</v>
      </c>
      <c r="F63" s="82">
        <f>SUM(F61:F62)</f>
        <v>2751.2575999999999</v>
      </c>
      <c r="G63" s="68"/>
      <c r="H63" s="25"/>
      <c r="I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</row>
    <row r="64" spans="1:22" ht="9.5500000000000007" customHeight="1">
      <c r="A64" s="68"/>
      <c r="B64" s="68"/>
      <c r="C64" s="68"/>
      <c r="D64" s="68"/>
      <c r="E64" s="68"/>
      <c r="F64" s="68"/>
      <c r="G64" s="68"/>
      <c r="H64" s="25"/>
      <c r="I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</row>
    <row r="65" spans="1:22" ht="14.3">
      <c r="A65" s="34">
        <v>6</v>
      </c>
      <c r="B65" s="72" t="str">
        <f>Dados!G18</f>
        <v xml:space="preserve">Secretaria de Agricultura  </v>
      </c>
      <c r="C65" s="72"/>
      <c r="D65" s="72"/>
      <c r="E65" s="45"/>
      <c r="F65" s="46"/>
      <c r="G65" s="68"/>
      <c r="H65" s="25"/>
      <c r="I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</row>
    <row r="66" spans="1:22" ht="13.6">
      <c r="A66" s="40" t="s">
        <v>20</v>
      </c>
      <c r="B66" s="73" t="str">
        <f>Dados!G19</f>
        <v>2001 20 122 0027 2.072 - 33903900000 - 170400000000</v>
      </c>
      <c r="C66" s="73"/>
      <c r="D66" s="73"/>
      <c r="E66" s="73"/>
      <c r="F66" s="73"/>
      <c r="G66" s="68"/>
      <c r="H66" s="25"/>
      <c r="I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</row>
    <row r="67" spans="1:22" ht="13.6">
      <c r="A67" s="33">
        <v>1</v>
      </c>
      <c r="B67" s="74" t="str">
        <f>Dados!B10</f>
        <v>SENHOR DOS CUPINS LTDA</v>
      </c>
      <c r="C67" s="74"/>
      <c r="D67" s="74"/>
      <c r="E67" s="74"/>
      <c r="F67" s="74"/>
      <c r="G67" s="68"/>
      <c r="H67" s="25"/>
      <c r="I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</row>
    <row r="68" spans="1:22" ht="13.6">
      <c r="A68" s="39" t="s">
        <v>7</v>
      </c>
      <c r="B68" s="74" t="str">
        <f>Dados!B11</f>
        <v>28.470.673/0001-24</v>
      </c>
      <c r="C68" s="74"/>
      <c r="D68" s="74"/>
      <c r="E68" s="74"/>
      <c r="F68" s="74"/>
      <c r="G68" s="68"/>
      <c r="H68" s="25"/>
      <c r="I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</row>
    <row r="69" spans="1:22" ht="13.6">
      <c r="A69" s="39" t="s">
        <v>29</v>
      </c>
      <c r="B69" s="74" t="str">
        <f>Dados!B14</f>
        <v>AVENIDA AUTOMOVEL CLUB, 4080 - VILAR DOS TELES, São João de Meriti - RJ - CEP 25.565-170</v>
      </c>
      <c r="C69" s="74"/>
      <c r="D69" s="74"/>
      <c r="E69" s="74"/>
      <c r="F69" s="74"/>
      <c r="G69" s="68"/>
      <c r="H69" s="25"/>
      <c r="I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</row>
    <row r="70" spans="1:22" ht="13.6">
      <c r="A70" s="39" t="s">
        <v>38</v>
      </c>
      <c r="B70" s="74" t="str">
        <f>Dados!B13</f>
        <v>(21) 4132-6509 / (21) 6846-7963 / E-mail: comercial@senhordoscupins.com.br</v>
      </c>
      <c r="C70" s="74"/>
      <c r="D70" s="74"/>
      <c r="E70" s="74"/>
      <c r="F70" s="74"/>
      <c r="G70" s="68"/>
      <c r="H70" s="25"/>
      <c r="I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</row>
    <row r="71" spans="1:22" ht="9.5500000000000007" customHeight="1">
      <c r="A71" s="56" t="s">
        <v>0</v>
      </c>
      <c r="B71" s="78" t="s">
        <v>1</v>
      </c>
      <c r="C71" s="56" t="s">
        <v>2</v>
      </c>
      <c r="D71" s="57" t="s">
        <v>3</v>
      </c>
      <c r="E71" s="58" t="s">
        <v>5</v>
      </c>
      <c r="F71" s="59" t="s">
        <v>6</v>
      </c>
      <c r="G71" s="68"/>
      <c r="H71" s="25"/>
      <c r="I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</row>
    <row r="72" spans="1:22" ht="46.2">
      <c r="A72" s="79">
        <v>1</v>
      </c>
      <c r="B72" s="80" t="s">
        <v>46</v>
      </c>
      <c r="C72" s="81" t="s">
        <v>47</v>
      </c>
      <c r="D72" s="63">
        <v>28</v>
      </c>
      <c r="E72" s="64">
        <v>66.48</v>
      </c>
      <c r="F72" s="65">
        <f>E72*D72</f>
        <v>1861.44</v>
      </c>
      <c r="G72" s="68"/>
      <c r="H72" s="25"/>
      <c r="I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</row>
    <row r="73" spans="1:22" ht="15.65" customHeight="1">
      <c r="A73" s="79">
        <v>2</v>
      </c>
      <c r="B73" s="80" t="s">
        <v>48</v>
      </c>
      <c r="C73" s="81" t="s">
        <v>43</v>
      </c>
      <c r="D73" s="63">
        <v>4</v>
      </c>
      <c r="E73" s="64">
        <v>75.67</v>
      </c>
      <c r="F73" s="65">
        <f t="shared" ref="F73" si="6">E73*D73</f>
        <v>302.68</v>
      </c>
      <c r="G73" s="68"/>
      <c r="H73" s="25"/>
      <c r="I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</row>
    <row r="74" spans="1:22" ht="19.05" customHeight="1">
      <c r="D74" s="1"/>
      <c r="E74" s="66" t="s">
        <v>34</v>
      </c>
      <c r="F74" s="82">
        <f>SUM(F72:F73)</f>
        <v>2164.12</v>
      </c>
      <c r="G74" s="68"/>
      <c r="H74" s="25"/>
      <c r="I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</row>
    <row r="75" spans="1:22" ht="9.5500000000000007" customHeight="1">
      <c r="A75" s="68"/>
      <c r="B75" s="68"/>
      <c r="C75" s="68"/>
      <c r="D75" s="68"/>
      <c r="E75" s="68"/>
      <c r="F75" s="68"/>
      <c r="G75" s="68"/>
      <c r="H75" s="25"/>
      <c r="I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</row>
    <row r="76" spans="1:22">
      <c r="A76" s="62"/>
      <c r="B76" s="62"/>
      <c r="C76" s="62"/>
      <c r="D76" s="62"/>
      <c r="E76" s="62"/>
      <c r="F76" s="62"/>
      <c r="G76" s="62"/>
      <c r="H76" s="25"/>
      <c r="I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</row>
    <row r="77" spans="1:22" ht="19.7" customHeight="1">
      <c r="A77" s="70" t="str">
        <f>" - "&amp;Dados!B$23</f>
        <v xml:space="preserve"> - A execução do objeto da presente licitação será realizada junto a Secretaria obedecendo, na íntegra, ao detalhamento do termo de referência (ANEXO II).</v>
      </c>
      <c r="B77" s="70"/>
      <c r="C77" s="70"/>
      <c r="D77" s="70"/>
      <c r="E77" s="70"/>
      <c r="F77" s="70"/>
      <c r="G77" s="21"/>
      <c r="H77" s="25"/>
      <c r="I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>
      <c r="A78" s="70" t="str">
        <f>" - "&amp;Dados!B$24</f>
        <v xml:space="preserve"> - A administração rejeitará, no todo ou em parte, o fornecimento executado em desacordo com os termos do Edital e seus anexos.</v>
      </c>
      <c r="B78" s="70"/>
      <c r="C78" s="70"/>
      <c r="D78" s="70"/>
      <c r="E78" s="70"/>
      <c r="F78" s="70"/>
      <c r="G78" s="21"/>
      <c r="H78" s="25"/>
      <c r="I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ht="30.6" customHeight="1">
      <c r="A79" s="70" t="str">
        <f>" - "&amp;Dados!B$25</f>
        <v xml:space="preserve"> - O pagamento do objeto de que trata a DISPENSA ELETRÔNICA 071/2025, e consequente contrato serão efetuados pela Tesouraria da PMS nos termos do Art. 7 da Instrução Normativa SEGES/ME nº 77, de 2022.</v>
      </c>
      <c r="B79" s="70"/>
      <c r="C79" s="70"/>
      <c r="D79" s="70"/>
      <c r="E79" s="70"/>
      <c r="F79" s="70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ht="12.75" customHeight="1">
      <c r="A80" s="70" t="str">
        <f>" - "&amp;Dados!B$26</f>
        <v xml:space="preserve"> - Proposta válida por 60 (sessenta) dias</v>
      </c>
      <c r="B80" s="70"/>
      <c r="C80" s="70"/>
      <c r="D80" s="70"/>
      <c r="E80" s="70"/>
      <c r="F80" s="70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ht="12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>
      <c r="A82" s="51"/>
      <c r="B82" s="49"/>
      <c r="C82" s="52"/>
      <c r="D82" s="53"/>
      <c r="E82" s="54"/>
    </row>
    <row r="83" spans="1:22">
      <c r="A83" s="69" t="s">
        <v>41</v>
      </c>
      <c r="B83" s="69"/>
      <c r="C83" s="69"/>
      <c r="D83" s="69"/>
      <c r="E83" s="69"/>
    </row>
    <row r="84" spans="1:22">
      <c r="A84" s="69" t="s">
        <v>42</v>
      </c>
      <c r="B84" s="69"/>
      <c r="C84" s="69"/>
      <c r="D84" s="69"/>
      <c r="E84" s="69"/>
    </row>
    <row r="85" spans="1:22">
      <c r="A85" s="69"/>
      <c r="B85" s="69"/>
      <c r="C85" s="69"/>
      <c r="D85" s="69"/>
      <c r="E85" s="69"/>
    </row>
  </sheetData>
  <autoFilter ref="A7:J80"/>
  <mergeCells count="48">
    <mergeCell ref="B69:F69"/>
    <mergeCell ref="B70:F70"/>
    <mergeCell ref="B59:F59"/>
    <mergeCell ref="B65:D65"/>
    <mergeCell ref="B66:F66"/>
    <mergeCell ref="B67:F67"/>
    <mergeCell ref="B68:F68"/>
    <mergeCell ref="B54:D54"/>
    <mergeCell ref="B55:F55"/>
    <mergeCell ref="B56:F56"/>
    <mergeCell ref="B57:F57"/>
    <mergeCell ref="B58:F58"/>
    <mergeCell ref="B43:F43"/>
    <mergeCell ref="B44:F44"/>
    <mergeCell ref="B45:F45"/>
    <mergeCell ref="B46:F46"/>
    <mergeCell ref="B47:F47"/>
    <mergeCell ref="B33:F33"/>
    <mergeCell ref="B34:F34"/>
    <mergeCell ref="B35:F35"/>
    <mergeCell ref="B36:F36"/>
    <mergeCell ref="B42:D42"/>
    <mergeCell ref="A6:F6"/>
    <mergeCell ref="A2:F2"/>
    <mergeCell ref="A3:F3"/>
    <mergeCell ref="A4:F4"/>
    <mergeCell ref="A5:F5"/>
    <mergeCell ref="B13:F13"/>
    <mergeCell ref="A77:F77"/>
    <mergeCell ref="A78:F78"/>
    <mergeCell ref="B8:D8"/>
    <mergeCell ref="B9:F9"/>
    <mergeCell ref="B10:F10"/>
    <mergeCell ref="B11:F11"/>
    <mergeCell ref="B12:F12"/>
    <mergeCell ref="B20:D20"/>
    <mergeCell ref="B21:F21"/>
    <mergeCell ref="B22:F22"/>
    <mergeCell ref="B23:F23"/>
    <mergeCell ref="B24:F24"/>
    <mergeCell ref="B25:F25"/>
    <mergeCell ref="B31:D31"/>
    <mergeCell ref="B32:F32"/>
    <mergeCell ref="A84:E84"/>
    <mergeCell ref="A85:E85"/>
    <mergeCell ref="A79:F79"/>
    <mergeCell ref="A80:F80"/>
    <mergeCell ref="A83:E83"/>
  </mergeCells>
  <conditionalFormatting sqref="E15:E16">
    <cfRule type="expression" dxfId="38" priority="156" stopIfTrue="1">
      <formula>IF($O15="Empate",IF(#REF!=1,TRUE(),FALSE()),FALSE())</formula>
    </cfRule>
    <cfRule type="expression" dxfId="37" priority="157" stopIfTrue="1">
      <formula>IF(#REF!="&gt;",FALSE(),IF(#REF!&gt;0,TRUE(),FALSE()))</formula>
    </cfRule>
    <cfRule type="expression" dxfId="36" priority="158" stopIfTrue="1">
      <formula>IF(#REF!="&gt;",TRUE(),FALSE())</formula>
    </cfRule>
  </conditionalFormatting>
  <conditionalFormatting sqref="F15:F16">
    <cfRule type="expression" dxfId="35" priority="209" stopIfTrue="1">
      <formula>IF(#REF!="OK",IF(#REF!=1,TRUE(),FALSE()),FALSE())</formula>
    </cfRule>
    <cfRule type="expression" dxfId="34" priority="209" stopIfTrue="1">
      <formula>IF(#REF!="Empate",IF(#REF!=2,TRUE(),FALSE()),FALSE())</formula>
    </cfRule>
    <cfRule type="expression" dxfId="33" priority="209" stopIfTrue="1">
      <formula>IF(#REF!="Empate",IF(#REF!=1,TRUE(),FALSE()),FALSE())</formula>
    </cfRule>
  </conditionalFormatting>
  <conditionalFormatting sqref="G6:O6">
    <cfRule type="expression" dxfId="32" priority="227" stopIfTrue="1">
      <formula>IF(#REF!="Empate",IF(#REF!=1,TRUE(),FALSE()),FALSE())</formula>
    </cfRule>
    <cfRule type="expression" dxfId="31" priority="228" stopIfTrue="1">
      <formula>IF(#REF!="&gt;",FALSE(),IF(#REF!&gt;0,TRUE(),FALSE()))</formula>
    </cfRule>
    <cfRule type="expression" dxfId="30" priority="229" stopIfTrue="1">
      <formula>IF(#REF!="&gt;",TRUE(),FALSE())</formula>
    </cfRule>
  </conditionalFormatting>
  <conditionalFormatting sqref="E27:E28">
    <cfRule type="expression" dxfId="29" priority="25" stopIfTrue="1">
      <formula>IF($O27="Empate",IF(#REF!=1,TRUE(),FALSE()),FALSE())</formula>
    </cfRule>
    <cfRule type="expression" dxfId="28" priority="26" stopIfTrue="1">
      <formula>IF(#REF!="&gt;",FALSE(),IF(#REF!&gt;0,TRUE(),FALSE()))</formula>
    </cfRule>
    <cfRule type="expression" dxfId="27" priority="27" stopIfTrue="1">
      <formula>IF(#REF!="&gt;",TRUE(),FALSE())</formula>
    </cfRule>
  </conditionalFormatting>
  <conditionalFormatting sqref="F27:F28">
    <cfRule type="expression" dxfId="26" priority="-1" stopIfTrue="1">
      <formula>IF(#REF!="Empate",IF(#REF!=2,TRUE(),FALSE()),FALSE())</formula>
    </cfRule>
    <cfRule type="expression" dxfId="25" priority="-1" stopIfTrue="1">
      <formula>IF(#REF!="Empate",IF(#REF!=1,TRUE(),FALSE()),FALSE())</formula>
    </cfRule>
    <cfRule type="expression" dxfId="24" priority="28" stopIfTrue="1">
      <formula>IF(#REF!="OK",IF(#REF!=1,TRUE(),FALSE()),FALSE())</formula>
    </cfRule>
  </conditionalFormatting>
  <conditionalFormatting sqref="E38:E39">
    <cfRule type="expression" dxfId="23" priority="19" stopIfTrue="1">
      <formula>IF($O38="Empate",IF(#REF!=1,TRUE(),FALSE()),FALSE())</formula>
    </cfRule>
    <cfRule type="expression" dxfId="22" priority="20" stopIfTrue="1">
      <formula>IF(#REF!="&gt;",FALSE(),IF(#REF!&gt;0,TRUE(),FALSE()))</formula>
    </cfRule>
    <cfRule type="expression" dxfId="21" priority="21" stopIfTrue="1">
      <formula>IF(#REF!="&gt;",TRUE(),FALSE())</formula>
    </cfRule>
  </conditionalFormatting>
  <conditionalFormatting sqref="F38:F39">
    <cfRule type="expression" dxfId="20" priority="19" stopIfTrue="1">
      <formula>IF(#REF!="Empate",IF(#REF!=2,TRUE(),FALSE()),FALSE())</formula>
    </cfRule>
    <cfRule type="expression" dxfId="19" priority="20" stopIfTrue="1">
      <formula>IF(#REF!="Empate",IF(#REF!=1,TRUE(),FALSE()),FALSE())</formula>
    </cfRule>
    <cfRule type="expression" dxfId="18" priority="22" stopIfTrue="1">
      <formula>IF(#REF!="OK",IF(#REF!=1,TRUE(),FALSE()),FALSE())</formula>
    </cfRule>
  </conditionalFormatting>
  <conditionalFormatting sqref="E49:E50">
    <cfRule type="expression" dxfId="17" priority="13" stopIfTrue="1">
      <formula>IF($O49="Empate",IF(#REF!=1,TRUE(),FALSE()),FALSE())</formula>
    </cfRule>
    <cfRule type="expression" dxfId="16" priority="14" stopIfTrue="1">
      <formula>IF(#REF!="&gt;",FALSE(),IF(#REF!&gt;0,TRUE(),FALSE()))</formula>
    </cfRule>
    <cfRule type="expression" dxfId="15" priority="15" stopIfTrue="1">
      <formula>IF(#REF!="&gt;",TRUE(),FALSE())</formula>
    </cfRule>
  </conditionalFormatting>
  <conditionalFormatting sqref="F49:F50">
    <cfRule type="expression" dxfId="14" priority="-1" stopIfTrue="1">
      <formula>IF(#REF!="Empate",IF(#REF!=2,TRUE(),FALSE()),FALSE())</formula>
    </cfRule>
    <cfRule type="expression" dxfId="13" priority="-1" stopIfTrue="1">
      <formula>IF(#REF!="Empate",IF(#REF!=1,TRUE(),FALSE()),FALSE())</formula>
    </cfRule>
    <cfRule type="expression" dxfId="12" priority="16" stopIfTrue="1">
      <formula>IF(#REF!="OK",IF(#REF!=1,TRUE(),FALSE()),FALSE())</formula>
    </cfRule>
  </conditionalFormatting>
  <conditionalFormatting sqref="E61:E62">
    <cfRule type="expression" dxfId="11" priority="7" stopIfTrue="1">
      <formula>IF($O61="Empate",IF(#REF!=1,TRUE(),FALSE()),FALSE())</formula>
    </cfRule>
    <cfRule type="expression" dxfId="10" priority="8" stopIfTrue="1">
      <formula>IF(#REF!="&gt;",FALSE(),IF(#REF!&gt;0,TRUE(),FALSE()))</formula>
    </cfRule>
    <cfRule type="expression" dxfId="9" priority="9" stopIfTrue="1">
      <formula>IF(#REF!="&gt;",TRUE(),FALSE())</formula>
    </cfRule>
  </conditionalFormatting>
  <conditionalFormatting sqref="F61:F62">
    <cfRule type="expression" dxfId="8" priority="7" stopIfTrue="1">
      <formula>IF(#REF!="Empate",IF(#REF!=2,TRUE(),FALSE()),FALSE())</formula>
    </cfRule>
    <cfRule type="expression" dxfId="7" priority="8" stopIfTrue="1">
      <formula>IF(#REF!="Empate",IF(#REF!=1,TRUE(),FALSE()),FALSE())</formula>
    </cfRule>
    <cfRule type="expression" dxfId="6" priority="10" stopIfTrue="1">
      <formula>IF(#REF!="OK",IF(#REF!=1,TRUE(),FALSE()),FALSE())</formula>
    </cfRule>
  </conditionalFormatting>
  <conditionalFormatting sqref="E72:E73">
    <cfRule type="expression" dxfId="5" priority="1" stopIfTrue="1">
      <formula>IF($O72="Empate",IF(#REF!=1,TRUE(),FALSE()),FALSE())</formula>
    </cfRule>
    <cfRule type="expression" dxfId="4" priority="2" stopIfTrue="1">
      <formula>IF(#REF!="&gt;",FALSE(),IF(#REF!&gt;0,TRUE(),FALSE()))</formula>
    </cfRule>
    <cfRule type="expression" dxfId="3" priority="3" stopIfTrue="1">
      <formula>IF(#REF!="&gt;",TRUE(),FALSE())</formula>
    </cfRule>
  </conditionalFormatting>
  <conditionalFormatting sqref="F72:F73">
    <cfRule type="expression" dxfId="2" priority="-1" stopIfTrue="1">
      <formula>IF(#REF!="Empate",IF(#REF!=2,TRUE(),FALSE()),FALSE())</formula>
    </cfRule>
    <cfRule type="expression" dxfId="1" priority="-1" stopIfTrue="1">
      <formula>IF(#REF!="Empate",IF(#REF!=1,TRUE(),FALSE()),FALSE())</formula>
    </cfRule>
    <cfRule type="expression" dxfId="0" priority="4" stopIfTrue="1">
      <formula>IF(#REF!="OK",IF(#REF!=1,TRUE(),FALSE()),FALSE())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horizontalDpi="300" verticalDpi="300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0"/>
  <sheetViews>
    <sheetView topLeftCell="A3" workbookViewId="0">
      <selection activeCell="D21" sqref="D21"/>
    </sheetView>
  </sheetViews>
  <sheetFormatPr defaultRowHeight="12.9"/>
  <cols>
    <col min="1" max="1" width="14.375" customWidth="1"/>
    <col min="2" max="2" width="52.25" customWidth="1"/>
    <col min="3" max="3" width="38.375" customWidth="1"/>
    <col min="4" max="4" width="24" customWidth="1"/>
    <col min="5" max="17" width="17" customWidth="1"/>
  </cols>
  <sheetData>
    <row r="1" spans="1:18">
      <c r="A1" s="26" t="s">
        <v>10</v>
      </c>
      <c r="B1" s="47" t="s">
        <v>49</v>
      </c>
      <c r="E1" s="4"/>
      <c r="F1" s="4"/>
      <c r="G1" s="4"/>
    </row>
    <row r="2" spans="1:18">
      <c r="A2" s="26" t="s">
        <v>11</v>
      </c>
      <c r="B2" s="47" t="s">
        <v>50</v>
      </c>
      <c r="E2" s="4"/>
      <c r="F2" s="4"/>
      <c r="G2" s="4"/>
    </row>
    <row r="3" spans="1:18">
      <c r="A3" s="26" t="s">
        <v>12</v>
      </c>
      <c r="B3" s="47" t="s">
        <v>51</v>
      </c>
      <c r="C3" s="5"/>
      <c r="E3" s="4"/>
      <c r="F3" s="4"/>
      <c r="G3" s="4"/>
    </row>
    <row r="4" spans="1:18">
      <c r="A4" s="26" t="s">
        <v>13</v>
      </c>
      <c r="B4" s="47" t="s">
        <v>52</v>
      </c>
      <c r="C4" s="5"/>
      <c r="D4" s="37"/>
      <c r="E4" s="4"/>
      <c r="F4" s="4"/>
      <c r="G4" s="4"/>
    </row>
    <row r="5" spans="1:18">
      <c r="A5" s="26"/>
      <c r="B5" s="47" t="s">
        <v>53</v>
      </c>
      <c r="C5" s="5"/>
      <c r="D5" s="37"/>
      <c r="E5" s="4"/>
      <c r="F5" s="4"/>
      <c r="G5" s="4"/>
    </row>
    <row r="6" spans="1:18">
      <c r="A6" s="26" t="s">
        <v>18</v>
      </c>
      <c r="B6" s="47" t="s">
        <v>54</v>
      </c>
      <c r="C6" s="47"/>
      <c r="D6" s="37"/>
      <c r="E6" s="4"/>
      <c r="F6" s="4"/>
      <c r="G6" s="4"/>
    </row>
    <row r="7" spans="1:18">
      <c r="A7" s="26" t="s">
        <v>21</v>
      </c>
      <c r="B7" s="29" t="s">
        <v>55</v>
      </c>
      <c r="C7" s="29"/>
      <c r="D7" s="37"/>
      <c r="E7" s="4"/>
      <c r="F7" s="4"/>
      <c r="G7" s="4"/>
    </row>
    <row r="8" spans="1:18">
      <c r="A8" s="26" t="s">
        <v>14</v>
      </c>
      <c r="B8" s="47" t="s">
        <v>37</v>
      </c>
      <c r="C8" s="5"/>
      <c r="D8" s="37"/>
      <c r="E8" s="4"/>
      <c r="F8" s="4"/>
      <c r="G8" s="4"/>
    </row>
    <row r="9" spans="1:18">
      <c r="A9" s="27" t="s">
        <v>22</v>
      </c>
      <c r="B9" s="55">
        <v>11915.76</v>
      </c>
      <c r="D9" s="37"/>
      <c r="E9" s="4"/>
      <c r="F9" s="4"/>
      <c r="G9" s="4"/>
      <c r="J9" s="9"/>
    </row>
    <row r="10" spans="1:18" s="6" customFormat="1">
      <c r="A10" s="7" t="s">
        <v>4</v>
      </c>
      <c r="B10" s="60" t="s">
        <v>60</v>
      </c>
      <c r="C10" s="42"/>
      <c r="D10" s="42"/>
      <c r="E10" s="42"/>
      <c r="F10" s="42"/>
      <c r="G10" s="42"/>
      <c r="H10" s="42"/>
      <c r="I10" s="37"/>
      <c r="J10" s="42"/>
      <c r="K10" s="42"/>
      <c r="L10" s="42"/>
      <c r="M10" s="42"/>
      <c r="N10" s="42"/>
      <c r="O10" s="37"/>
      <c r="P10" s="42"/>
      <c r="Q10" s="42"/>
      <c r="R10" s="42"/>
    </row>
    <row r="11" spans="1:18">
      <c r="A11" s="8" t="s">
        <v>7</v>
      </c>
      <c r="B11" s="60" t="s">
        <v>61</v>
      </c>
      <c r="C11" s="42"/>
      <c r="D11" s="42"/>
      <c r="E11" s="42"/>
      <c r="F11" s="42"/>
      <c r="G11" s="42"/>
      <c r="H11" s="42"/>
      <c r="I11" s="37"/>
      <c r="J11" s="42"/>
      <c r="K11" s="43"/>
      <c r="L11" s="43"/>
      <c r="M11" s="42"/>
      <c r="N11" s="42"/>
      <c r="O11" s="37"/>
      <c r="P11" s="42"/>
      <c r="Q11" s="42"/>
      <c r="R11" s="42"/>
    </row>
    <row r="12" spans="1:18" s="12" customFormat="1">
      <c r="A12" s="11" t="s">
        <v>8</v>
      </c>
      <c r="B12" s="61"/>
      <c r="C12" s="44"/>
      <c r="D12" s="44"/>
      <c r="E12" s="44"/>
      <c r="F12" s="44"/>
      <c r="G12" s="44"/>
      <c r="H12" s="44"/>
      <c r="I12" s="44"/>
      <c r="J12" s="44"/>
      <c r="K12" s="37"/>
      <c r="L12" s="37"/>
      <c r="M12" s="44"/>
      <c r="N12" s="44"/>
      <c r="O12" s="37"/>
      <c r="P12" s="37"/>
      <c r="Q12" s="37"/>
      <c r="R12" s="44"/>
    </row>
    <row r="13" spans="1:18" ht="23.1">
      <c r="A13" s="8" t="s">
        <v>39</v>
      </c>
      <c r="B13" s="60" t="s">
        <v>64</v>
      </c>
      <c r="C13" s="42"/>
      <c r="D13" s="42"/>
      <c r="E13" s="42"/>
      <c r="F13" s="42"/>
      <c r="G13" s="42"/>
      <c r="H13" s="42"/>
      <c r="I13" s="37"/>
      <c r="J13" s="42"/>
      <c r="K13" s="37"/>
      <c r="L13" s="37"/>
      <c r="M13" s="37"/>
      <c r="N13" s="37"/>
      <c r="O13" s="37"/>
      <c r="P13" s="37"/>
      <c r="Q13" s="37"/>
      <c r="R13" s="42"/>
    </row>
    <row r="14" spans="1:18" ht="25.85">
      <c r="A14" s="8" t="s">
        <v>40</v>
      </c>
      <c r="B14" s="24" t="s">
        <v>62</v>
      </c>
      <c r="C14" s="42"/>
      <c r="D14" s="42"/>
      <c r="E14" s="42"/>
      <c r="F14" s="42"/>
      <c r="G14" s="42"/>
      <c r="H14" s="42"/>
      <c r="I14" s="37"/>
      <c r="J14" s="42"/>
      <c r="K14" s="37"/>
      <c r="L14" s="37"/>
      <c r="M14" s="37"/>
      <c r="N14" s="37"/>
      <c r="O14" s="37"/>
      <c r="P14" s="37"/>
      <c r="Q14" s="37"/>
      <c r="R14" s="42"/>
    </row>
    <row r="15" spans="1:18">
      <c r="A15" s="8" t="s">
        <v>30</v>
      </c>
      <c r="B15" s="24"/>
      <c r="C15" s="42"/>
      <c r="D15" s="42"/>
      <c r="E15" s="42"/>
      <c r="F15" s="42"/>
      <c r="G15" s="42"/>
      <c r="H15" s="42"/>
      <c r="I15" s="37"/>
      <c r="J15" s="42"/>
      <c r="K15" s="37"/>
      <c r="L15" s="37"/>
      <c r="M15" s="37"/>
      <c r="N15" s="37"/>
      <c r="O15" s="37"/>
      <c r="P15" s="37"/>
      <c r="Q15" s="37"/>
      <c r="R15" s="42"/>
    </row>
    <row r="16" spans="1:18">
      <c r="A16" s="8" t="s">
        <v>31</v>
      </c>
      <c r="B16" s="47"/>
      <c r="C16" s="42"/>
      <c r="D16" s="42"/>
      <c r="E16" s="42"/>
      <c r="F16" s="42"/>
      <c r="G16" s="42"/>
      <c r="H16" s="42"/>
      <c r="I16" s="37"/>
      <c r="J16" s="42"/>
      <c r="K16" s="42"/>
      <c r="L16" s="42"/>
      <c r="M16" s="37"/>
      <c r="N16" s="37"/>
      <c r="O16" s="37"/>
      <c r="P16" s="37"/>
      <c r="Q16" s="37"/>
      <c r="R16" s="42"/>
    </row>
    <row r="17" spans="1:31">
      <c r="A17" s="41" t="s">
        <v>32</v>
      </c>
      <c r="B17" s="24"/>
      <c r="C17" s="31"/>
      <c r="D17" s="31"/>
      <c r="E17" s="31"/>
      <c r="F17" s="32"/>
      <c r="G17" s="31"/>
      <c r="H17" s="48"/>
      <c r="I17" s="31"/>
      <c r="J17" s="31"/>
      <c r="K17" s="16"/>
      <c r="L17" s="16"/>
      <c r="M17" s="31"/>
      <c r="N17" s="31"/>
      <c r="R17" s="31"/>
    </row>
    <row r="18" spans="1:31" ht="25.85">
      <c r="A18" s="28" t="s">
        <v>9</v>
      </c>
      <c r="B18" s="24" t="s">
        <v>65</v>
      </c>
      <c r="C18" s="24" t="s">
        <v>68</v>
      </c>
      <c r="D18" s="24" t="s">
        <v>70</v>
      </c>
      <c r="E18" s="24" t="s">
        <v>71</v>
      </c>
      <c r="F18" s="24" t="s">
        <v>56</v>
      </c>
      <c r="G18" s="24" t="s">
        <v>57</v>
      </c>
      <c r="H18" s="24"/>
      <c r="I18" s="24"/>
      <c r="J18" s="24"/>
      <c r="K18" s="16"/>
      <c r="L18" s="16"/>
      <c r="M18" s="16"/>
      <c r="N18" s="16"/>
    </row>
    <row r="19" spans="1:31" ht="51.65">
      <c r="A19" s="28" t="s">
        <v>19</v>
      </c>
      <c r="B19" s="49" t="s">
        <v>66</v>
      </c>
      <c r="C19" s="49" t="s">
        <v>67</v>
      </c>
      <c r="D19" s="49" t="s">
        <v>69</v>
      </c>
      <c r="E19" s="49" t="s">
        <v>72</v>
      </c>
      <c r="F19" s="49" t="s">
        <v>58</v>
      </c>
      <c r="G19" s="24" t="s">
        <v>59</v>
      </c>
      <c r="H19" s="24"/>
      <c r="I19" s="24"/>
      <c r="J19" s="24"/>
      <c r="K19" s="24"/>
      <c r="L19" s="23"/>
      <c r="M19" s="23"/>
      <c r="N19" s="23"/>
      <c r="O19" s="10"/>
    </row>
    <row r="20" spans="1:31" s="20" customFormat="1" ht="10.9">
      <c r="B20" s="13">
        <v>1</v>
      </c>
      <c r="C20" s="20">
        <v>2</v>
      </c>
      <c r="D20" s="42">
        <v>3</v>
      </c>
      <c r="E20" s="20">
        <v>4</v>
      </c>
      <c r="F20" s="20">
        <v>5</v>
      </c>
      <c r="G20" s="20">
        <v>6</v>
      </c>
      <c r="H20" s="20">
        <v>7</v>
      </c>
      <c r="I20" s="20">
        <v>8</v>
      </c>
      <c r="J20" s="20">
        <v>9</v>
      </c>
      <c r="K20" s="20">
        <v>10</v>
      </c>
      <c r="L20" s="20">
        <v>11</v>
      </c>
      <c r="M20" s="20">
        <v>12</v>
      </c>
      <c r="N20" s="20">
        <v>13</v>
      </c>
      <c r="O20" s="20">
        <v>14</v>
      </c>
      <c r="P20" s="20">
        <v>15</v>
      </c>
      <c r="Q20" s="20">
        <v>16</v>
      </c>
      <c r="R20" s="20">
        <v>17</v>
      </c>
      <c r="S20" s="20">
        <v>18</v>
      </c>
      <c r="T20" s="20">
        <v>19</v>
      </c>
      <c r="U20" s="20">
        <v>20</v>
      </c>
      <c r="V20" s="20">
        <v>21</v>
      </c>
      <c r="W20" s="20">
        <v>22</v>
      </c>
      <c r="X20" s="20">
        <v>23</v>
      </c>
      <c r="Y20" s="20">
        <v>24</v>
      </c>
      <c r="Z20" s="20">
        <v>25</v>
      </c>
      <c r="AA20" s="20">
        <v>26</v>
      </c>
      <c r="AB20" s="20">
        <v>27</v>
      </c>
      <c r="AC20" s="20">
        <v>28</v>
      </c>
      <c r="AD20" s="20">
        <v>29</v>
      </c>
      <c r="AE20" s="20">
        <v>30</v>
      </c>
    </row>
    <row r="21" spans="1:31">
      <c r="B21" s="6"/>
      <c r="E21" s="4"/>
      <c r="F21" s="4"/>
      <c r="G21" s="4"/>
    </row>
    <row r="22" spans="1:31">
      <c r="B22" s="49"/>
    </row>
    <row r="23" spans="1:31" ht="38.75">
      <c r="A23" s="15" t="s">
        <v>15</v>
      </c>
      <c r="B23" s="6" t="s">
        <v>44</v>
      </c>
      <c r="C23" s="38"/>
      <c r="D23" s="37"/>
      <c r="E23" s="37"/>
      <c r="F23" s="37"/>
      <c r="G23" s="37"/>
      <c r="H23" s="37"/>
      <c r="I23" s="37"/>
      <c r="J23" s="37"/>
      <c r="K23" s="37"/>
      <c r="L23" s="38"/>
    </row>
    <row r="24" spans="1:31" ht="38.75">
      <c r="A24" s="15" t="s">
        <v>16</v>
      </c>
      <c r="B24" s="6" t="s">
        <v>35</v>
      </c>
      <c r="C24" s="38"/>
      <c r="D24" s="37"/>
      <c r="E24" s="37"/>
      <c r="F24" s="37"/>
      <c r="G24" s="37"/>
      <c r="H24" s="37"/>
      <c r="I24" s="37"/>
      <c r="J24" s="37"/>
      <c r="K24" s="37"/>
      <c r="L24" s="38"/>
    </row>
    <row r="25" spans="1:31" ht="51.65">
      <c r="A25" s="15" t="s">
        <v>17</v>
      </c>
      <c r="B25" s="49" t="s">
        <v>63</v>
      </c>
      <c r="C25" s="38"/>
      <c r="D25" s="37"/>
      <c r="E25" s="37"/>
      <c r="F25" s="37"/>
      <c r="G25" s="37"/>
      <c r="H25" s="37"/>
      <c r="I25" s="37"/>
      <c r="J25" s="37"/>
      <c r="K25" s="37"/>
      <c r="L25" s="38"/>
    </row>
    <row r="26" spans="1:31">
      <c r="A26" s="15" t="s">
        <v>33</v>
      </c>
      <c r="B26" s="6" t="s">
        <v>28</v>
      </c>
      <c r="C26" s="38"/>
      <c r="D26" s="37"/>
      <c r="E26" s="37"/>
      <c r="F26" s="37"/>
      <c r="G26" s="37"/>
      <c r="H26" s="37"/>
      <c r="I26" s="37"/>
      <c r="J26" s="37"/>
      <c r="K26" s="37"/>
      <c r="L26" s="38"/>
    </row>
    <row r="27" spans="1:31">
      <c r="A27" s="6"/>
      <c r="B27" s="49" t="s">
        <v>45</v>
      </c>
      <c r="E27" s="4"/>
      <c r="F27" s="4"/>
      <c r="G27" s="4"/>
    </row>
    <row r="28" spans="1:31">
      <c r="A28" s="6"/>
      <c r="B28" s="49"/>
      <c r="E28" s="4"/>
      <c r="F28" s="4"/>
      <c r="G28" s="4"/>
    </row>
    <row r="29" spans="1:31">
      <c r="E29" s="4"/>
      <c r="F29" s="4"/>
      <c r="G29" s="4"/>
    </row>
    <row r="30" spans="1:31">
      <c r="E30" s="4"/>
      <c r="F30" s="4"/>
      <c r="G30" s="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compras</cp:lastModifiedBy>
  <cp:lastPrinted>2025-10-02T12:55:40Z</cp:lastPrinted>
  <dcterms:created xsi:type="dcterms:W3CDTF">1997-01-10T22:22:50Z</dcterms:created>
  <dcterms:modified xsi:type="dcterms:W3CDTF">2025-10-02T12:57:07Z</dcterms:modified>
</cp:coreProperties>
</file>